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50"/>
  </bookViews>
  <sheets>
    <sheet name="Sheet2 " sheetId="4" r:id="rId1"/>
    <sheet name="Sheet1" sheetId="3" r:id="rId2"/>
  </sheets>
  <definedNames>
    <definedName name="_xlnm._FilterDatabase" localSheetId="0" hidden="1">'Sheet2 '!$A$2:$H$17</definedName>
    <definedName name="_xlnm.Print_Area" localSheetId="0">'Sheet2 '!$A$1:$G$19</definedName>
    <definedName name="_xlnm.Print_Titles" localSheetId="0">'Sheet2 '!$2:$2</definedName>
  </definedNames>
  <calcPr calcId="144525" fullPrecision="0"/>
</workbook>
</file>

<file path=xl/sharedStrings.xml><?xml version="1.0" encoding="utf-8"?>
<sst xmlns="http://schemas.openxmlformats.org/spreadsheetml/2006/main" count="58">
  <si>
    <t>广东湛江机场迁建工程航站楼桩基础工程建筑材料见证取样质量检测服务项目工程量清单</t>
  </si>
  <si>
    <t>序号</t>
  </si>
  <si>
    <t>项目名称</t>
  </si>
  <si>
    <t>项目特征</t>
  </si>
  <si>
    <t>计量单位</t>
  </si>
  <si>
    <t>暂估检测工程量</t>
  </si>
  <si>
    <t>综合单价（元）</t>
  </si>
  <si>
    <t>综合合价（元）</t>
  </si>
  <si>
    <t>暂估检测工程量依据出处</t>
  </si>
  <si>
    <t>1      </t>
  </si>
  <si>
    <t>热轧带肋钢筋</t>
  </si>
  <si>
    <t>1、只测：拉伸（屈服强度、抗拉强度、断后伸长率、最大力总伸长率）、弯曲、重量偏差
2、满足招标文件和检测规范要求</t>
  </si>
  <si>
    <t>组</t>
  </si>
  <si>
    <t>2      </t>
  </si>
  <si>
    <t>热轧光圆钢筋</t>
  </si>
  <si>
    <t>3      </t>
  </si>
  <si>
    <t>钢管</t>
  </si>
  <si>
    <t>1、只测：拉伸（屈服强度、抗拉强度、伸长率）
2、满足招标文件和检测规范要求</t>
  </si>
  <si>
    <t>（粤价函[2004]428号文）参照镀锌钢管外径、壁厚、制样</t>
  </si>
  <si>
    <t>4      </t>
  </si>
  <si>
    <t>钢筋机械连接</t>
  </si>
  <si>
    <t>1、只测：残余变形、抗拉强度
2、满足招标文件和检测规范要求</t>
  </si>
  <si>
    <t>湛江机场航站区桩基工程计算稿：A和B桩数量,A桩纵向钢筋数量为12根，B桩纵向钢筋为13根</t>
  </si>
  <si>
    <t>5      </t>
  </si>
  <si>
    <t>钢筋焊接</t>
  </si>
  <si>
    <t>1、只测：抗拉强度、弯曲
2、满足招标文件和检测规范要求</t>
  </si>
  <si>
    <t>6      </t>
  </si>
  <si>
    <t>混凝土</t>
  </si>
  <si>
    <t>1、只测：抗压强度
2、满足招标文件和检测规范要求</t>
  </si>
  <si>
    <t>湛江机场航站区桩基工程计算稿：C30水下砼浮桩0.8M(m3)+C30水下砼有效实桩(m3)</t>
  </si>
  <si>
    <t>7      </t>
  </si>
  <si>
    <t>1、只测：抗水渗透
2、满足招标文件和检测规范要求</t>
  </si>
  <si>
    <t>8      </t>
  </si>
  <si>
    <t>混凝土配合比</t>
  </si>
  <si>
    <t>1、水泥：20kg；砂子：40kg；            石子：60kg
2、满足招标文件和检测规范要求</t>
  </si>
  <si>
    <t>9      </t>
  </si>
  <si>
    <t>通用硅酸盐水泥</t>
  </si>
  <si>
    <r>
      <rPr>
        <sz val="12"/>
        <color rgb="FF000000"/>
        <rFont val="仿宋"/>
        <charset val="134"/>
      </rPr>
      <t>1、只测：安定性、</t>
    </r>
    <r>
      <rPr>
        <sz val="12"/>
        <color theme="1"/>
        <rFont val="仿宋"/>
        <charset val="134"/>
      </rPr>
      <t>凝结时间、</t>
    </r>
    <r>
      <rPr>
        <sz val="12"/>
        <color rgb="FF000000"/>
        <rFont val="仿宋"/>
        <charset val="134"/>
      </rPr>
      <t>胶砂强度、</t>
    </r>
    <r>
      <rPr>
        <sz val="12"/>
        <color theme="1"/>
        <rFont val="仿宋"/>
        <charset val="134"/>
      </rPr>
      <t>细度、胶砂流动度、标准稠度用水量
2、满足招标文件和检测规范要求</t>
    </r>
  </si>
  <si>
    <t>湛江机场航站区桩基工程计算稿：总泥浆</t>
  </si>
  <si>
    <t>10      </t>
  </si>
  <si>
    <t>粉煤灰</t>
  </si>
  <si>
    <r>
      <rPr>
        <sz val="12"/>
        <color theme="1"/>
        <rFont val="仿宋"/>
        <charset val="134"/>
      </rPr>
      <t>1、只测：细度、需水量比、</t>
    </r>
    <r>
      <rPr>
        <sz val="12"/>
        <color rgb="FF000000"/>
        <rFont val="仿宋"/>
        <charset val="134"/>
      </rPr>
      <t>烧失量、活性指数、含水量
2、满足招标文件和检测规范要求</t>
    </r>
  </si>
  <si>
    <t>11      </t>
  </si>
  <si>
    <t>砂</t>
  </si>
  <si>
    <t>1、只测：筛分析、堆积密度、含泥量、泥块含量、石粉含量（亚甲蓝法）、压碎值指标
2、满足招标文件和检测规范要求</t>
  </si>
  <si>
    <t>12      </t>
  </si>
  <si>
    <t>石</t>
  </si>
  <si>
    <t>1、只测：筛分析、含泥量、泥块含量、针状和片状颗粒的总含量、压碎值指标
2、满足招标文件和检测规范要求</t>
  </si>
  <si>
    <t>13      </t>
  </si>
  <si>
    <t>外加剂</t>
  </si>
  <si>
    <t>1、只测减水率、泌水率比、含气量、凝结时间差、坍落度和坍落度1h经时变化量、抗压强度比、pH值、密度
2、满足招标文件和检测规范要求</t>
  </si>
  <si>
    <t>14      </t>
  </si>
  <si>
    <t>1、只测渗透高度比、抗压强度比、pH值、密度
2、满足招标文件和检测规范要求</t>
  </si>
  <si>
    <t>15      </t>
  </si>
  <si>
    <t>机械连接钢筋接头</t>
  </si>
  <si>
    <t>1、拉伸
2、满足招标文件和检测规范要求</t>
  </si>
  <si>
    <t>暂列金</t>
  </si>
  <si>
    <t>合价（元）</t>
  </si>
</sst>
</file>

<file path=xl/styles.xml><?xml version="1.0" encoding="utf-8"?>
<styleSheet xmlns="http://schemas.openxmlformats.org/spreadsheetml/2006/main">
  <numFmts count="6">
    <numFmt numFmtId="176" formatCode="0.00_);[Red]\(0.00\)"/>
    <numFmt numFmtId="177" formatCode="0_);[Red]\(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b/>
      <sz val="16"/>
      <color theme="1"/>
      <name val="仿宋"/>
      <charset val="134"/>
    </font>
    <font>
      <sz val="12"/>
      <color theme="1"/>
      <name val="仿宋"/>
      <charset val="134"/>
    </font>
    <font>
      <b/>
      <sz val="12"/>
      <color theme="1"/>
      <name val="仿宋"/>
      <charset val="134"/>
    </font>
    <font>
      <sz val="12"/>
      <color rgb="FF000000"/>
      <name val="仿宋"/>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18" borderId="0" applyNumberFormat="0" applyBorder="0" applyAlignment="0" applyProtection="0">
      <alignment vertical="center"/>
    </xf>
    <xf numFmtId="0" fontId="16" fillId="14" borderId="1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9" borderId="0" applyNumberFormat="0" applyBorder="0" applyAlignment="0" applyProtection="0">
      <alignment vertical="center"/>
    </xf>
    <xf numFmtId="0" fontId="10" fillId="5" borderId="0" applyNumberFormat="0" applyBorder="0" applyAlignment="0" applyProtection="0">
      <alignment vertical="center"/>
    </xf>
    <xf numFmtId="43" fontId="5" fillId="0" borderId="0" applyFont="0" applyFill="0" applyBorder="0" applyAlignment="0" applyProtection="0">
      <alignment vertical="center"/>
    </xf>
    <xf numFmtId="0" fontId="14" fillId="21" borderId="0" applyNumberFormat="0" applyBorder="0" applyAlignment="0" applyProtection="0">
      <alignment vertical="center"/>
    </xf>
    <xf numFmtId="0" fontId="21" fillId="0" borderId="0" applyNumberFormat="0" applyFill="0" applyBorder="0" applyAlignment="0" applyProtection="0">
      <alignment vertical="center"/>
    </xf>
    <xf numFmtId="9" fontId="5" fillId="0" borderId="0" applyFont="0" applyFill="0" applyBorder="0" applyAlignment="0" applyProtection="0">
      <alignment vertical="center"/>
    </xf>
    <xf numFmtId="0" fontId="9" fillId="0" borderId="0" applyNumberFormat="0" applyFill="0" applyBorder="0" applyAlignment="0" applyProtection="0">
      <alignment vertical="center"/>
    </xf>
    <xf numFmtId="0" fontId="5" fillId="28" borderId="20" applyNumberFormat="0" applyFont="0" applyAlignment="0" applyProtection="0">
      <alignment vertical="center"/>
    </xf>
    <xf numFmtId="0" fontId="14" fillId="13" borderId="0" applyNumberFormat="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3" fillId="0" borderId="14" applyNumberFormat="0" applyFill="0" applyAlignment="0" applyProtection="0">
      <alignment vertical="center"/>
    </xf>
    <xf numFmtId="0" fontId="12" fillId="0" borderId="14" applyNumberFormat="0" applyFill="0" applyAlignment="0" applyProtection="0">
      <alignment vertical="center"/>
    </xf>
    <xf numFmtId="0" fontId="14" fillId="20" borderId="0" applyNumberFormat="0" applyBorder="0" applyAlignment="0" applyProtection="0">
      <alignment vertical="center"/>
    </xf>
    <xf numFmtId="0" fontId="8" fillId="0" borderId="18" applyNumberFormat="0" applyFill="0" applyAlignment="0" applyProtection="0">
      <alignment vertical="center"/>
    </xf>
    <xf numFmtId="0" fontId="14" fillId="12" borderId="0" applyNumberFormat="0" applyBorder="0" applyAlignment="0" applyProtection="0">
      <alignment vertical="center"/>
    </xf>
    <xf numFmtId="0" fontId="22" fillId="17" borderId="19" applyNumberFormat="0" applyAlignment="0" applyProtection="0">
      <alignment vertical="center"/>
    </xf>
    <xf numFmtId="0" fontId="17" fillId="17" borderId="15" applyNumberFormat="0" applyAlignment="0" applyProtection="0">
      <alignment vertical="center"/>
    </xf>
    <xf numFmtId="0" fontId="11" fillId="8" borderId="13" applyNumberFormat="0" applyAlignment="0" applyProtection="0">
      <alignment vertical="center"/>
    </xf>
    <xf numFmtId="0" fontId="6" fillId="32" borderId="0" applyNumberFormat="0" applyBorder="0" applyAlignment="0" applyProtection="0">
      <alignment vertical="center"/>
    </xf>
    <xf numFmtId="0" fontId="14" fillId="24" borderId="0" applyNumberFormat="0" applyBorder="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4" fillId="31" borderId="0" applyNumberFormat="0" applyBorder="0" applyAlignment="0" applyProtection="0">
      <alignment vertical="center"/>
    </xf>
    <xf numFmtId="0" fontId="15" fillId="11" borderId="0" applyNumberFormat="0" applyBorder="0" applyAlignment="0" applyProtection="0">
      <alignment vertical="center"/>
    </xf>
    <xf numFmtId="0" fontId="6" fillId="16" borderId="0" applyNumberFormat="0" applyBorder="0" applyAlignment="0" applyProtection="0">
      <alignment vertical="center"/>
    </xf>
    <xf numFmtId="0" fontId="14" fillId="27" borderId="0" applyNumberFormat="0" applyBorder="0" applyAlignment="0" applyProtection="0">
      <alignment vertical="center"/>
    </xf>
    <xf numFmtId="0" fontId="6" fillId="15" borderId="0" applyNumberFormat="0" applyBorder="0" applyAlignment="0" applyProtection="0">
      <alignment vertical="center"/>
    </xf>
    <xf numFmtId="0" fontId="6" fillId="7"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4" fillId="26" borderId="0" applyNumberFormat="0" applyBorder="0" applyAlignment="0" applyProtection="0">
      <alignment vertical="center"/>
    </xf>
    <xf numFmtId="0" fontId="14" fillId="23"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14" fillId="25" borderId="0" applyNumberFormat="0" applyBorder="0" applyAlignment="0" applyProtection="0">
      <alignment vertical="center"/>
    </xf>
    <xf numFmtId="0" fontId="6" fillId="6" borderId="0" applyNumberFormat="0" applyBorder="0" applyAlignment="0" applyProtection="0">
      <alignment vertical="center"/>
    </xf>
    <xf numFmtId="0" fontId="14" fillId="19" borderId="0" applyNumberFormat="0" applyBorder="0" applyAlignment="0" applyProtection="0">
      <alignment vertical="center"/>
    </xf>
    <xf numFmtId="0" fontId="14" fillId="22" borderId="0" applyNumberFormat="0" applyBorder="0" applyAlignment="0" applyProtection="0">
      <alignment vertical="center"/>
    </xf>
    <xf numFmtId="0" fontId="6" fillId="2" borderId="0" applyNumberFormat="0" applyBorder="0" applyAlignment="0" applyProtection="0">
      <alignment vertical="center"/>
    </xf>
    <xf numFmtId="0" fontId="14" fillId="10" borderId="0" applyNumberFormat="0" applyBorder="0" applyAlignment="0" applyProtection="0">
      <alignment vertical="center"/>
    </xf>
  </cellStyleXfs>
  <cellXfs count="45">
    <xf numFmtId="0" fontId="0" fillId="0" borderId="0" xfId="0">
      <alignment vertical="center"/>
    </xf>
    <xf numFmtId="0" fontId="0" fillId="0" borderId="0" xfId="0" applyAlignment="1">
      <alignment horizontal="center" vertical="center"/>
    </xf>
    <xf numFmtId="177" fontId="0" fillId="0" borderId="0" xfId="0" applyNumberFormat="1" applyAlignment="1">
      <alignment horizontal="center" vertical="center"/>
    </xf>
    <xf numFmtId="0" fontId="1" fillId="0" borderId="1" xfId="0" applyFont="1" applyBorder="1" applyAlignment="1">
      <alignment horizontal="center" vertical="center" wrapText="1"/>
    </xf>
    <xf numFmtId="0" fontId="2" fillId="0" borderId="0" xfId="0" applyFont="1">
      <alignment vertical="center"/>
    </xf>
    <xf numFmtId="0" fontId="3" fillId="0" borderId="2" xfId="0" applyFont="1" applyBorder="1" applyAlignment="1">
      <alignment horizontal="center" vertical="center" wrapText="1"/>
    </xf>
    <xf numFmtId="177" fontId="3" fillId="0" borderId="2" xfId="0" applyNumberFormat="1" applyFont="1" applyBorder="1" applyAlignment="1">
      <alignment horizontal="center" vertical="center" wrapText="1"/>
    </xf>
    <xf numFmtId="0" fontId="3" fillId="0" borderId="0"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justify" vertical="center" wrapText="1"/>
    </xf>
    <xf numFmtId="177" fontId="2" fillId="0" borderId="2"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0" fontId="2" fillId="0" borderId="3" xfId="0" applyFont="1" applyBorder="1" applyAlignment="1">
      <alignment horizontal="justify" vertical="center" wrapText="1"/>
    </xf>
    <xf numFmtId="0" fontId="2" fillId="0" borderId="4" xfId="0" applyFont="1" applyBorder="1" applyAlignment="1">
      <alignmen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horizontal="justify" vertical="center" wrapText="1"/>
    </xf>
    <xf numFmtId="177" fontId="2" fillId="0" borderId="6" xfId="0" applyNumberFormat="1" applyFont="1" applyBorder="1" applyAlignment="1">
      <alignment horizontal="center" vertical="center" wrapText="1"/>
    </xf>
    <xf numFmtId="176" fontId="2" fillId="0" borderId="6"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justify" vertical="center" wrapText="1"/>
    </xf>
    <xf numFmtId="0" fontId="2" fillId="0" borderId="4" xfId="0" applyFont="1" applyBorder="1" applyAlignment="1">
      <alignment horizontal="center" vertical="center" wrapText="1"/>
    </xf>
    <xf numFmtId="0" fontId="2" fillId="0" borderId="2" xfId="0" applyFont="1" applyBorder="1" applyAlignment="1">
      <alignment vertical="center" wrapText="1"/>
    </xf>
    <xf numFmtId="0" fontId="2" fillId="0" borderId="1"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177" fontId="2" fillId="0" borderId="4"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0" fontId="4" fillId="0" borderId="2"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9" xfId="0" applyFont="1" applyBorder="1" applyAlignment="1">
      <alignment horizontal="center" vertical="center" wrapText="1"/>
    </xf>
    <xf numFmtId="177" fontId="2" fillId="0" borderId="9" xfId="0" applyNumberFormat="1" applyFont="1" applyBorder="1" applyAlignment="1">
      <alignment horizontal="center" vertical="center" wrapText="1"/>
    </xf>
    <xf numFmtId="0" fontId="2" fillId="0" borderId="3" xfId="0" applyFont="1" applyBorder="1" applyAlignment="1">
      <alignment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12" xfId="0" applyFont="1" applyBorder="1">
      <alignment vertical="center"/>
    </xf>
    <xf numFmtId="0" fontId="2" fillId="0" borderId="12" xfId="0" applyFont="1" applyBorder="1" applyAlignment="1">
      <alignment horizontal="center" vertical="center"/>
    </xf>
    <xf numFmtId="177" fontId="2" fillId="0" borderId="12" xfId="0" applyNumberFormat="1" applyFont="1" applyBorder="1" applyAlignment="1">
      <alignment horizontal="center" vertical="center"/>
    </xf>
    <xf numFmtId="176"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abSelected="1" zoomScale="85" zoomScaleNormal="85" workbookViewId="0">
      <pane xSplit="2" ySplit="2" topLeftCell="C3" activePane="bottomRight" state="frozen"/>
      <selection/>
      <selection pane="topRight"/>
      <selection pane="bottomLeft"/>
      <selection pane="bottomRight" activeCell="J13" sqref="J13"/>
    </sheetView>
  </sheetViews>
  <sheetFormatPr defaultColWidth="15.625" defaultRowHeight="50.1" customHeight="1" outlineLevelCol="7"/>
  <cols>
    <col min="1" max="1" width="5.625" style="1" customWidth="1"/>
    <col min="2" max="2" width="15.625" style="1"/>
    <col min="3" max="3" width="32.375" customWidth="1"/>
    <col min="4" max="4" width="10.375" style="1" customWidth="1"/>
    <col min="5" max="5" width="8.875" style="2" customWidth="1"/>
    <col min="6" max="6" width="12.25" style="1" customWidth="1"/>
    <col min="7" max="7" width="12" style="1" customWidth="1"/>
    <col min="8" max="8" width="15.625" hidden="1" customWidth="1"/>
  </cols>
  <sheetData>
    <row r="1" ht="42" customHeight="1" spans="1:8">
      <c r="A1" s="3" t="s">
        <v>0</v>
      </c>
      <c r="B1" s="3"/>
      <c r="C1" s="3"/>
      <c r="D1" s="3"/>
      <c r="E1" s="3"/>
      <c r="F1" s="3"/>
      <c r="G1" s="3"/>
      <c r="H1" s="4"/>
    </row>
    <row r="2" ht="67.5" customHeight="1" spans="1:8">
      <c r="A2" s="5" t="s">
        <v>1</v>
      </c>
      <c r="B2" s="5" t="s">
        <v>2</v>
      </c>
      <c r="C2" s="5" t="s">
        <v>3</v>
      </c>
      <c r="D2" s="5" t="s">
        <v>4</v>
      </c>
      <c r="E2" s="6" t="s">
        <v>5</v>
      </c>
      <c r="F2" s="5" t="s">
        <v>6</v>
      </c>
      <c r="G2" s="5" t="s">
        <v>7</v>
      </c>
      <c r="H2" s="7" t="s">
        <v>8</v>
      </c>
    </row>
    <row r="3" ht="98.25" customHeight="1" spans="1:8">
      <c r="A3" s="8" t="s">
        <v>9</v>
      </c>
      <c r="B3" s="8" t="s">
        <v>10</v>
      </c>
      <c r="C3" s="9" t="s">
        <v>11</v>
      </c>
      <c r="D3" s="8" t="s">
        <v>12</v>
      </c>
      <c r="E3" s="10">
        <f>1549097.2/1000/60</f>
        <v>26</v>
      </c>
      <c r="F3" s="11"/>
      <c r="G3" s="8"/>
      <c r="H3" s="12"/>
    </row>
    <row r="4" ht="66" customHeight="1" spans="1:8">
      <c r="A4" s="8" t="s">
        <v>13</v>
      </c>
      <c r="B4" s="8" t="s">
        <v>14</v>
      </c>
      <c r="C4" s="9" t="s">
        <v>11</v>
      </c>
      <c r="D4" s="8" t="s">
        <v>12</v>
      </c>
      <c r="E4" s="10">
        <f>1549097.2/1000/60</f>
        <v>26</v>
      </c>
      <c r="F4" s="11"/>
      <c r="G4" s="8"/>
      <c r="H4" s="13"/>
    </row>
    <row r="5" ht="72" customHeight="1" spans="1:8">
      <c r="A5" s="14" t="s">
        <v>15</v>
      </c>
      <c r="B5" s="15" t="s">
        <v>16</v>
      </c>
      <c r="C5" s="16" t="s">
        <v>17</v>
      </c>
      <c r="D5" s="15" t="s">
        <v>12</v>
      </c>
      <c r="E5" s="17">
        <v>2</v>
      </c>
      <c r="F5" s="18"/>
      <c r="G5" s="15"/>
      <c r="H5" s="19" t="s">
        <v>18</v>
      </c>
    </row>
    <row r="6" ht="71.25" customHeight="1" spans="1:8">
      <c r="A6" s="14" t="s">
        <v>19</v>
      </c>
      <c r="B6" s="15" t="s">
        <v>20</v>
      </c>
      <c r="C6" s="16" t="s">
        <v>21</v>
      </c>
      <c r="D6" s="15" t="s">
        <v>12</v>
      </c>
      <c r="E6" s="17">
        <f>(132*12+(353-132)*13)/500</f>
        <v>9</v>
      </c>
      <c r="F6" s="18"/>
      <c r="G6" s="15"/>
      <c r="H6" s="12" t="s">
        <v>22</v>
      </c>
    </row>
    <row r="7" ht="73.5" customHeight="1" spans="1:8">
      <c r="A7" s="14" t="s">
        <v>23</v>
      </c>
      <c r="B7" s="15" t="s">
        <v>24</v>
      </c>
      <c r="C7" s="16" t="s">
        <v>25</v>
      </c>
      <c r="D7" s="15" t="s">
        <v>12</v>
      </c>
      <c r="E7" s="17">
        <f>(132*12+(353-132)*13)/300</f>
        <v>15</v>
      </c>
      <c r="F7" s="18"/>
      <c r="G7" s="15"/>
      <c r="H7" s="20"/>
    </row>
    <row r="8" ht="78.75" customHeight="1" spans="1:8">
      <c r="A8" s="21" t="s">
        <v>26</v>
      </c>
      <c r="B8" s="8" t="s">
        <v>27</v>
      </c>
      <c r="C8" s="22" t="s">
        <v>28</v>
      </c>
      <c r="D8" s="8" t="s">
        <v>12</v>
      </c>
      <c r="E8" s="10">
        <f>(498.6257+31164.11)/100</f>
        <v>317</v>
      </c>
      <c r="F8" s="11"/>
      <c r="G8" s="8"/>
      <c r="H8" s="13" t="s">
        <v>29</v>
      </c>
    </row>
    <row r="9" ht="57" customHeight="1" spans="1:8">
      <c r="A9" s="21" t="s">
        <v>30</v>
      </c>
      <c r="B9" s="8" t="s">
        <v>27</v>
      </c>
      <c r="C9" s="9" t="s">
        <v>31</v>
      </c>
      <c r="D9" s="8" t="s">
        <v>12</v>
      </c>
      <c r="E9" s="10">
        <f>(498.6257+31164.11)/500</f>
        <v>63</v>
      </c>
      <c r="F9" s="11"/>
      <c r="G9" s="8"/>
      <c r="H9" s="23" t="s">
        <v>29</v>
      </c>
    </row>
    <row r="10" ht="49.5" customHeight="1" spans="1:8">
      <c r="A10" s="21" t="s">
        <v>32</v>
      </c>
      <c r="B10" s="8" t="s">
        <v>33</v>
      </c>
      <c r="C10" s="22" t="s">
        <v>34</v>
      </c>
      <c r="D10" s="8" t="s">
        <v>12</v>
      </c>
      <c r="E10" s="10">
        <v>2</v>
      </c>
      <c r="F10" s="11"/>
      <c r="G10" s="8"/>
      <c r="H10" s="12"/>
    </row>
    <row r="11" ht="112.5" customHeight="1" spans="1:8">
      <c r="A11" s="21" t="s">
        <v>35</v>
      </c>
      <c r="B11" s="15" t="s">
        <v>36</v>
      </c>
      <c r="C11" s="24" t="s">
        <v>37</v>
      </c>
      <c r="D11" s="15" t="s">
        <v>12</v>
      </c>
      <c r="E11" s="17">
        <f>32297.37/500</f>
        <v>65</v>
      </c>
      <c r="F11" s="18"/>
      <c r="G11" s="15"/>
      <c r="H11" s="25" t="s">
        <v>38</v>
      </c>
    </row>
    <row r="12" customHeight="1" spans="1:8">
      <c r="A12" s="21" t="s">
        <v>39</v>
      </c>
      <c r="B12" s="15" t="s">
        <v>40</v>
      </c>
      <c r="C12" s="16" t="s">
        <v>41</v>
      </c>
      <c r="D12" s="15" t="s">
        <v>12</v>
      </c>
      <c r="E12" s="17">
        <f>200/3</f>
        <v>67</v>
      </c>
      <c r="F12" s="18"/>
      <c r="G12" s="15"/>
      <c r="H12" s="23"/>
    </row>
    <row r="13" ht="62.25" customHeight="1" spans="1:8">
      <c r="A13" s="21" t="s">
        <v>42</v>
      </c>
      <c r="B13" s="15" t="s">
        <v>43</v>
      </c>
      <c r="C13" s="24" t="s">
        <v>44</v>
      </c>
      <c r="D13" s="15" t="s">
        <v>12</v>
      </c>
      <c r="E13" s="17">
        <f>(498.6257+31164.11)/400</f>
        <v>79</v>
      </c>
      <c r="F13" s="18"/>
      <c r="G13" s="15"/>
      <c r="H13" s="23"/>
    </row>
    <row r="14" ht="63" customHeight="1" spans="1:8">
      <c r="A14" s="21" t="s">
        <v>45</v>
      </c>
      <c r="B14" s="15" t="s">
        <v>46</v>
      </c>
      <c r="C14" s="24" t="s">
        <v>47</v>
      </c>
      <c r="D14" s="15" t="s">
        <v>12</v>
      </c>
      <c r="E14" s="17">
        <f>(498.6257+31164.11)/400</f>
        <v>79</v>
      </c>
      <c r="F14" s="18"/>
      <c r="G14" s="15"/>
      <c r="H14" s="23"/>
    </row>
    <row r="15" ht="85.5" customHeight="1" spans="1:8">
      <c r="A15" s="21" t="s">
        <v>48</v>
      </c>
      <c r="B15" s="26" t="s">
        <v>49</v>
      </c>
      <c r="C15" s="27" t="s">
        <v>50</v>
      </c>
      <c r="D15" s="21" t="s">
        <v>12</v>
      </c>
      <c r="E15" s="28">
        <v>1</v>
      </c>
      <c r="F15" s="29"/>
      <c r="G15" s="21"/>
      <c r="H15" s="12"/>
    </row>
    <row r="16" ht="64.5" customHeight="1" spans="1:8">
      <c r="A16" s="21" t="s">
        <v>51</v>
      </c>
      <c r="B16" s="26" t="s">
        <v>49</v>
      </c>
      <c r="C16" s="30" t="s">
        <v>52</v>
      </c>
      <c r="D16" s="8" t="s">
        <v>12</v>
      </c>
      <c r="E16" s="10">
        <v>1</v>
      </c>
      <c r="F16" s="11"/>
      <c r="G16" s="8"/>
      <c r="H16" s="23"/>
    </row>
    <row r="17" ht="51.75" customHeight="1" spans="1:8">
      <c r="A17" s="31" t="s">
        <v>53</v>
      </c>
      <c r="B17" s="8" t="s">
        <v>54</v>
      </c>
      <c r="C17" s="32" t="s">
        <v>55</v>
      </c>
      <c r="D17" s="21" t="s">
        <v>12</v>
      </c>
      <c r="E17" s="28">
        <f>(132*12+(353-132)*13)/500</f>
        <v>9</v>
      </c>
      <c r="F17" s="29"/>
      <c r="G17" s="21"/>
      <c r="H17" s="13"/>
    </row>
    <row r="18" ht="51.75" customHeight="1" spans="1:8">
      <c r="A18" s="31"/>
      <c r="B18" s="5" t="s">
        <v>56</v>
      </c>
      <c r="C18" s="33"/>
      <c r="D18" s="34"/>
      <c r="E18" s="35"/>
      <c r="F18" s="29"/>
      <c r="G18" s="8">
        <v>14954</v>
      </c>
      <c r="H18" s="36"/>
    </row>
    <row r="19" ht="38.25" customHeight="1" spans="1:8">
      <c r="A19" s="37" t="s">
        <v>57</v>
      </c>
      <c r="B19" s="38"/>
      <c r="C19" s="39"/>
      <c r="D19" s="40"/>
      <c r="E19" s="41"/>
      <c r="F19" s="42"/>
      <c r="G19" s="43"/>
      <c r="H19" s="44"/>
    </row>
  </sheetData>
  <mergeCells count="3">
    <mergeCell ref="A1:G1"/>
    <mergeCell ref="A19:B19"/>
    <mergeCell ref="H6:H7"/>
  </mergeCells>
  <printOptions horizontalCentered="1"/>
  <pageMargins left="0.708333333333333" right="0.708333333333333" top="0.747916666666667" bottom="0.747916666666667" header="0.314583333333333" footer="0.314583333333333"/>
  <pageSetup paperSize="9" scale="80" orientation="portrait"/>
  <headerFooter/>
  <rowBreaks count="1" manualBreakCount="1">
    <brk id="12" max="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2</vt:i4>
      </vt:variant>
    </vt:vector>
  </HeadingPairs>
  <TitlesOfParts>
    <vt:vector size="2" baseType="lpstr">
      <vt:lpstr>Sheet2 </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敏</cp:lastModifiedBy>
  <dcterms:created xsi:type="dcterms:W3CDTF">2018-10-10T03:47:00Z</dcterms:created>
  <cp:lastPrinted>2018-11-01T04:03:00Z</cp:lastPrinted>
  <dcterms:modified xsi:type="dcterms:W3CDTF">2018-11-25T06:20:55Z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ies>
</file>